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workbookProtection workbookPassword="C192" lockStructure="1" lockWindows="1"/>
  <bookViews>
    <workbookView xWindow="120" yWindow="105" windowWidth="18915" windowHeight="11310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E12" i="1" l="1"/>
  <c r="E11" i="1"/>
  <c r="E10" i="1"/>
  <c r="D8" i="1" s="1"/>
  <c r="E32" i="1" s="1"/>
  <c r="E17" i="1" s="1"/>
  <c r="E9" i="1"/>
  <c r="E22" i="1" l="1"/>
  <c r="E16" i="1"/>
  <c r="E19" i="1" s="1"/>
  <c r="E18" i="1" l="1"/>
  <c r="E20" i="1" l="1"/>
  <c r="E21" i="1" s="1"/>
  <c r="E23" i="1" l="1"/>
</calcChain>
</file>

<file path=xl/sharedStrings.xml><?xml version="1.0" encoding="utf-8"?>
<sst xmlns="http://schemas.openxmlformats.org/spreadsheetml/2006/main" count="56" uniqueCount="42">
  <si>
    <t>Ertrag</t>
  </si>
  <si>
    <t>[to/ha]</t>
  </si>
  <si>
    <t>TM Gehalt</t>
  </si>
  <si>
    <t>[%]</t>
  </si>
  <si>
    <t>Siliermittel</t>
  </si>
  <si>
    <t>ohne Siliermittel</t>
  </si>
  <si>
    <t>Mehrerlös brutto</t>
  </si>
  <si>
    <t>[€/ha]</t>
  </si>
  <si>
    <t>Annahmen</t>
  </si>
  <si>
    <t>Siliermittelkosten</t>
  </si>
  <si>
    <t>Gasausbeute</t>
  </si>
  <si>
    <t>Mehrerlös netto</t>
  </si>
  <si>
    <t>Methangehalt</t>
  </si>
  <si>
    <t>Energie Methan</t>
  </si>
  <si>
    <t>el. Wirkungsgrad</t>
  </si>
  <si>
    <t>Einspeisevergütung</t>
  </si>
  <si>
    <t>Ihre Eingaben</t>
  </si>
  <si>
    <t>Differenz abs.</t>
  </si>
  <si>
    <t>Art des Silierguts</t>
  </si>
  <si>
    <t>el Wirk</t>
  </si>
  <si>
    <t>Vergüt</t>
  </si>
  <si>
    <t>Siliermit.</t>
  </si>
  <si>
    <t>Maissilage</t>
  </si>
  <si>
    <t>Getreide GPS</t>
  </si>
  <si>
    <t>Substrat</t>
  </si>
  <si>
    <t>ProFerm</t>
  </si>
  <si>
    <t>Plantasil</t>
  </si>
  <si>
    <t>Energie</t>
  </si>
  <si>
    <t>Wirtschaftlichkeit des Siliermitteleinsatzes bei Energiepflanzen</t>
  </si>
  <si>
    <r>
      <t>[Cent/kWh</t>
    </r>
    <r>
      <rPr>
        <vertAlign val="subscript"/>
        <sz val="11"/>
        <color theme="1"/>
        <rFont val="Calibri"/>
        <family val="2"/>
        <scheme val="minor"/>
      </rPr>
      <t>el</t>
    </r>
    <r>
      <rPr>
        <sz val="11"/>
        <color theme="1"/>
        <rFont val="Calibri"/>
        <family val="2"/>
        <scheme val="minor"/>
      </rPr>
      <t>]</t>
    </r>
  </si>
  <si>
    <t>[kWh/m³ Methan]</t>
  </si>
  <si>
    <t>Bitte geben Sie die gewünschten Daten über die gelb markierten Auswahlfelder ein.</t>
  </si>
  <si>
    <t>Ergebnis</t>
  </si>
  <si>
    <t>OS Ertrag</t>
  </si>
  <si>
    <t>TS Ertrag</t>
  </si>
  <si>
    <t>TS Verluste mit Siliermittel rel.</t>
  </si>
  <si>
    <t>entspricht TS Verlust mit Siliermittel abs.</t>
  </si>
  <si>
    <t>TS Verlust ohne Siliermittel abs.</t>
  </si>
  <si>
    <t>TS Verluste [%]</t>
  </si>
  <si>
    <t>[m³/to TS]</t>
  </si>
  <si>
    <t>TS Gehalt</t>
  </si>
  <si>
    <t>Grassilage/Grünroggen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</si>
</sst>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thin">
        <color indexed="64"/>
      </right>
      <top/>
      <bottom/>
      <diagonal/>
    </border>
    <border>
      <left style="medium">
        <color rgb="FF92D050"/>
      </left>
      <right style="thin">
        <color indexed="64"/>
      </right>
      <top/>
      <bottom style="medium">
        <color rgb="FF92D05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 applyProtection="1"/>
    <xf numFmtId="4" fontId="0" fillId="2" borderId="0" xfId="0" applyNumberFormat="1" applyFill="1" applyBorder="1" applyProtection="1"/>
    <xf numFmtId="0" fontId="0" fillId="2" borderId="0" xfId="0" applyFill="1" applyBorder="1" applyProtection="1">
      <protection locked="0" hidden="1"/>
    </xf>
    <xf numFmtId="0" fontId="0" fillId="2" borderId="7" xfId="0" applyFill="1" applyBorder="1" applyProtection="1"/>
    <xf numFmtId="0" fontId="4" fillId="2" borderId="0" xfId="0" applyFont="1" applyFill="1" applyBorder="1" applyProtection="1"/>
    <xf numFmtId="2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  <protection locked="0" hidden="1"/>
    </xf>
    <xf numFmtId="0" fontId="0" fillId="3" borderId="1" xfId="0" applyFill="1" applyBorder="1" applyProtection="1"/>
    <xf numFmtId="0" fontId="3" fillId="3" borderId="2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164" fontId="0" fillId="3" borderId="0" xfId="0" applyNumberFormat="1" applyFill="1" applyBorder="1" applyProtection="1"/>
    <xf numFmtId="0" fontId="0" fillId="2" borderId="7" xfId="0" applyFill="1" applyBorder="1" applyAlignment="1" applyProtection="1">
      <alignment horizontal="right"/>
    </xf>
    <xf numFmtId="0" fontId="1" fillId="2" borderId="9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Protection="1"/>
    <xf numFmtId="0" fontId="0" fillId="2" borderId="13" xfId="0" applyFill="1" applyBorder="1" applyProtection="1"/>
    <xf numFmtId="0" fontId="0" fillId="2" borderId="12" xfId="0" applyFont="1" applyFill="1" applyBorder="1" applyProtection="1"/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164" fontId="0" fillId="2" borderId="15" xfId="0" applyNumberFormat="1" applyFill="1" applyBorder="1" applyProtection="1"/>
    <xf numFmtId="0" fontId="0" fillId="2" borderId="16" xfId="0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4" fontId="2" fillId="2" borderId="15" xfId="0" applyNumberFormat="1" applyFont="1" applyFill="1" applyBorder="1" applyProtection="1"/>
    <xf numFmtId="0" fontId="2" fillId="2" borderId="16" xfId="0" applyFont="1" applyFill="1" applyBorder="1" applyProtection="1"/>
    <xf numFmtId="0" fontId="4" fillId="2" borderId="12" xfId="0" applyFont="1" applyFill="1" applyBorder="1" applyProtection="1"/>
    <xf numFmtId="0" fontId="4" fillId="2" borderId="17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1" fillId="2" borderId="0" xfId="0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12</xdr:col>
      <xdr:colOff>361950</xdr:colOff>
      <xdr:row>23</xdr:row>
      <xdr:rowOff>9524</xdr:rowOff>
    </xdr:to>
    <xdr:sp macro="" textlink="">
      <xdr:nvSpPr>
        <xdr:cNvPr id="2" name="Rechteck 1"/>
        <xdr:cNvSpPr/>
      </xdr:nvSpPr>
      <xdr:spPr>
        <a:xfrm>
          <a:off x="352425" y="190500"/>
          <a:ext cx="10687050" cy="4800599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5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38100</xdr:rowOff>
        </xdr:from>
        <xdr:to>
          <xdr:col>3</xdr:col>
          <xdr:colOff>1581150</xdr:colOff>
          <xdr:row>9</xdr:row>
          <xdr:rowOff>238125</xdr:rowOff>
        </xdr:to>
        <xdr:sp macro="" textlink="">
          <xdr:nvSpPr>
            <xdr:cNvPr id="1028" name="ScrollBar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47625</xdr:rowOff>
        </xdr:from>
        <xdr:to>
          <xdr:col>3</xdr:col>
          <xdr:colOff>1590675</xdr:colOff>
          <xdr:row>9</xdr:row>
          <xdr:rowOff>0</xdr:rowOff>
        </xdr:to>
        <xdr:sp macro="" textlink="">
          <xdr:nvSpPr>
            <xdr:cNvPr id="1029" name="ScrollBar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28575</xdr:rowOff>
        </xdr:from>
        <xdr:to>
          <xdr:col>3</xdr:col>
          <xdr:colOff>1581150</xdr:colOff>
          <xdr:row>10</xdr:row>
          <xdr:rowOff>228600</xdr:rowOff>
        </xdr:to>
        <xdr:sp macro="" textlink="">
          <xdr:nvSpPr>
            <xdr:cNvPr id="1032" name="ScrollBar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3</xdr:col>
          <xdr:colOff>1581150</xdr:colOff>
          <xdr:row>11</xdr:row>
          <xdr:rowOff>228600</xdr:rowOff>
        </xdr:to>
        <xdr:sp macro="" textlink="">
          <xdr:nvSpPr>
            <xdr:cNvPr id="1033" name="ScrollBar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3</xdr:col>
          <xdr:colOff>1571625</xdr:colOff>
          <xdr:row>7</xdr:row>
          <xdr:rowOff>9525</xdr:rowOff>
        </xdr:to>
        <xdr:sp macro="" textlink="">
          <xdr:nvSpPr>
            <xdr:cNvPr id="1036" name="Combo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129524</xdr:colOff>
      <xdr:row>24</xdr:row>
      <xdr:rowOff>133350</xdr:rowOff>
    </xdr:from>
    <xdr:to>
      <xdr:col>7</xdr:col>
      <xdr:colOff>904875</xdr:colOff>
      <xdr:row>29</xdr:row>
      <xdr:rowOff>171450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7699" y="5305425"/>
          <a:ext cx="1994551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2:N34"/>
  <sheetViews>
    <sheetView windowProtection="1" tabSelected="1" zoomScaleNormal="100" workbookViewId="0">
      <pane xSplit="15" ySplit="38" topLeftCell="P42" activePane="bottomRight" state="frozen"/>
      <selection pane="topRight" activeCell="P1" sqref="P1"/>
      <selection pane="bottomLeft" activeCell="A39" sqref="A39"/>
      <selection pane="bottomRight" activeCell="D27" sqref="D27"/>
    </sheetView>
  </sheetViews>
  <sheetFormatPr baseColWidth="10" defaultRowHeight="15" x14ac:dyDescent="0.25"/>
  <cols>
    <col min="1" max="1" width="2.28515625" style="1" customWidth="1"/>
    <col min="2" max="2" width="2.85546875" style="1" customWidth="1"/>
    <col min="3" max="3" width="23.85546875" style="1" customWidth="1"/>
    <col min="4" max="4" width="25.85546875" style="1" customWidth="1"/>
    <col min="5" max="5" width="9.140625" style="1" bestFit="1" customWidth="1"/>
    <col min="6" max="6" width="14.28515625" style="1" customWidth="1"/>
    <col min="7" max="7" width="4" style="1" bestFit="1" customWidth="1"/>
    <col min="8" max="8" width="17.42578125" style="1" customWidth="1"/>
    <col min="9" max="9" width="15.28515625" style="1" bestFit="1" customWidth="1"/>
    <col min="10" max="10" width="21.5703125" style="1" bestFit="1" customWidth="1"/>
    <col min="11" max="11" width="12.140625" style="1" customWidth="1"/>
    <col min="12" max="12" width="11.42578125" style="1"/>
    <col min="13" max="13" width="5.5703125" style="1" customWidth="1"/>
    <col min="14" max="14" width="3.140625" style="1" customWidth="1"/>
    <col min="15" max="16384" width="11.42578125" style="1"/>
  </cols>
  <sheetData>
    <row r="2" spans="2:14" ht="23.25" x14ac:dyDescent="0.35">
      <c r="B2" s="9"/>
      <c r="C2" s="10" t="s">
        <v>28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2:14" ht="17.25" x14ac:dyDescent="0.3">
      <c r="B3" s="13"/>
      <c r="C3" s="14" t="s">
        <v>31</v>
      </c>
      <c r="D3" s="14"/>
      <c r="E3" s="14"/>
      <c r="F3" s="14"/>
      <c r="G3" s="14"/>
      <c r="H3" s="14"/>
      <c r="I3" s="15"/>
      <c r="J3" s="15"/>
      <c r="K3" s="15"/>
      <c r="L3" s="15"/>
      <c r="M3" s="15"/>
      <c r="N3" s="16"/>
    </row>
    <row r="4" spans="2:14" ht="15.75" thickBot="1" x14ac:dyDescent="0.3"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2:14" x14ac:dyDescent="0.25">
      <c r="B5" s="13"/>
      <c r="C5" s="22" t="s">
        <v>16</v>
      </c>
      <c r="D5" s="23"/>
      <c r="E5" s="23"/>
      <c r="F5" s="24"/>
      <c r="G5" s="15"/>
      <c r="H5" s="22" t="s">
        <v>8</v>
      </c>
      <c r="I5" s="23"/>
      <c r="J5" s="23"/>
      <c r="K5" s="23"/>
      <c r="L5" s="23"/>
      <c r="M5" s="24"/>
      <c r="N5" s="16"/>
    </row>
    <row r="6" spans="2:14" ht="18" customHeight="1" x14ac:dyDescent="0.25">
      <c r="B6" s="13"/>
      <c r="C6" s="25"/>
      <c r="F6" s="26"/>
      <c r="G6" s="15"/>
      <c r="H6" s="25"/>
      <c r="M6" s="26"/>
      <c r="N6" s="16"/>
    </row>
    <row r="7" spans="2:14" ht="20.100000000000001" customHeight="1" x14ac:dyDescent="0.25">
      <c r="B7" s="13"/>
      <c r="C7" s="27" t="s">
        <v>18</v>
      </c>
      <c r="F7" s="26"/>
      <c r="G7" s="15"/>
      <c r="H7" s="25"/>
      <c r="M7" s="26"/>
      <c r="N7" s="16"/>
    </row>
    <row r="8" spans="2:14" ht="20.100000000000001" customHeight="1" x14ac:dyDescent="0.25">
      <c r="B8" s="13"/>
      <c r="C8" s="28" t="s">
        <v>4</v>
      </c>
      <c r="D8" s="41" t="str">
        <f>IF(AND(H32="Grassilage/Grünroggen",E10&lt;36),"Proferm","Plantasil")</f>
        <v>Plantasil</v>
      </c>
      <c r="F8" s="26"/>
      <c r="G8" s="15"/>
      <c r="H8" s="37" t="s">
        <v>4</v>
      </c>
      <c r="I8" s="5" t="s">
        <v>38</v>
      </c>
      <c r="J8" s="5"/>
      <c r="K8" s="5"/>
      <c r="M8" s="26"/>
      <c r="N8" s="16"/>
    </row>
    <row r="9" spans="2:14" ht="20.100000000000001" customHeight="1" x14ac:dyDescent="0.25">
      <c r="B9" s="13"/>
      <c r="C9" s="28" t="s">
        <v>33</v>
      </c>
      <c r="E9" s="1">
        <f>C32</f>
        <v>3</v>
      </c>
      <c r="F9" s="26" t="s">
        <v>1</v>
      </c>
      <c r="G9" s="15"/>
      <c r="H9" s="28" t="s">
        <v>5</v>
      </c>
      <c r="I9" s="1">
        <v>7.8</v>
      </c>
      <c r="M9" s="26"/>
      <c r="N9" s="16"/>
    </row>
    <row r="10" spans="2:14" ht="20.100000000000001" customHeight="1" x14ac:dyDescent="0.25">
      <c r="B10" s="13"/>
      <c r="C10" s="28" t="s">
        <v>40</v>
      </c>
      <c r="E10" s="1">
        <f>D32</f>
        <v>25</v>
      </c>
      <c r="F10" s="26" t="s">
        <v>3</v>
      </c>
      <c r="G10" s="15"/>
      <c r="H10" s="28" t="s">
        <v>25</v>
      </c>
      <c r="I10" s="1">
        <v>2.8</v>
      </c>
      <c r="M10" s="26"/>
      <c r="N10" s="16"/>
    </row>
    <row r="11" spans="2:14" ht="20.100000000000001" customHeight="1" x14ac:dyDescent="0.25">
      <c r="B11" s="13"/>
      <c r="C11" s="28" t="s">
        <v>14</v>
      </c>
      <c r="E11" s="1">
        <f>F32</f>
        <v>35</v>
      </c>
      <c r="F11" s="26" t="s">
        <v>3</v>
      </c>
      <c r="G11" s="15"/>
      <c r="H11" s="28" t="s">
        <v>26</v>
      </c>
      <c r="I11" s="1">
        <v>3.8</v>
      </c>
      <c r="M11" s="26"/>
      <c r="N11" s="16"/>
    </row>
    <row r="12" spans="2:14" ht="20.100000000000001" customHeight="1" thickBot="1" x14ac:dyDescent="0.4">
      <c r="B12" s="13"/>
      <c r="C12" s="29" t="s">
        <v>15</v>
      </c>
      <c r="D12" s="30"/>
      <c r="E12" s="31">
        <f>G32/10</f>
        <v>10</v>
      </c>
      <c r="F12" s="32" t="s">
        <v>29</v>
      </c>
      <c r="G12" s="15"/>
      <c r="H12" s="28"/>
      <c r="M12" s="26"/>
      <c r="N12" s="16"/>
    </row>
    <row r="13" spans="2:14" ht="15.75" thickBot="1" x14ac:dyDescent="0.3">
      <c r="B13" s="13"/>
      <c r="C13" s="15"/>
      <c r="D13" s="15"/>
      <c r="E13" s="20"/>
      <c r="F13" s="15"/>
      <c r="G13" s="15"/>
      <c r="H13" s="28"/>
      <c r="M13" s="26"/>
      <c r="N13" s="16"/>
    </row>
    <row r="14" spans="2:14" x14ac:dyDescent="0.25">
      <c r="B14" s="13"/>
      <c r="C14" s="22" t="s">
        <v>32</v>
      </c>
      <c r="D14" s="23"/>
      <c r="E14" s="23"/>
      <c r="F14" s="24"/>
      <c r="G14" s="15"/>
      <c r="H14" s="37" t="s">
        <v>27</v>
      </c>
      <c r="M14" s="26"/>
      <c r="N14" s="16"/>
    </row>
    <row r="15" spans="2:14" x14ac:dyDescent="0.25">
      <c r="B15" s="13"/>
      <c r="C15" s="28"/>
      <c r="F15" s="26"/>
      <c r="G15" s="15"/>
      <c r="H15" s="28"/>
      <c r="M15" s="26"/>
      <c r="N15" s="16"/>
    </row>
    <row r="16" spans="2:14" x14ac:dyDescent="0.25">
      <c r="B16" s="13"/>
      <c r="C16" s="28" t="s">
        <v>34</v>
      </c>
      <c r="E16" s="1">
        <f>E9/100*E10</f>
        <v>0.75</v>
      </c>
      <c r="F16" s="26" t="s">
        <v>1</v>
      </c>
      <c r="G16" s="15"/>
      <c r="H16" s="28"/>
      <c r="M16" s="26"/>
      <c r="N16" s="16"/>
    </row>
    <row r="17" spans="2:14" x14ac:dyDescent="0.25">
      <c r="B17" s="13"/>
      <c r="C17" s="28" t="s">
        <v>35</v>
      </c>
      <c r="E17" s="1">
        <f>E32</f>
        <v>3.8</v>
      </c>
      <c r="F17" s="26" t="s">
        <v>3</v>
      </c>
      <c r="G17" s="15"/>
      <c r="H17" s="38"/>
      <c r="I17" s="21" t="s">
        <v>23</v>
      </c>
      <c r="J17" s="21" t="s">
        <v>41</v>
      </c>
      <c r="K17" s="21" t="s">
        <v>22</v>
      </c>
      <c r="L17" s="4"/>
      <c r="M17" s="26"/>
      <c r="N17" s="16"/>
    </row>
    <row r="18" spans="2:14" x14ac:dyDescent="0.25">
      <c r="B18" s="13"/>
      <c r="C18" s="28" t="s">
        <v>36</v>
      </c>
      <c r="E18" s="6">
        <f>E16*E17/100</f>
        <v>2.8499999999999998E-2</v>
      </c>
      <c r="F18" s="26" t="s">
        <v>1</v>
      </c>
      <c r="G18" s="15"/>
      <c r="H18" s="39" t="s">
        <v>10</v>
      </c>
      <c r="I18" s="1">
        <v>576</v>
      </c>
      <c r="J18" s="1">
        <v>520</v>
      </c>
      <c r="K18" s="1">
        <v>620</v>
      </c>
      <c r="L18" s="1" t="s">
        <v>39</v>
      </c>
      <c r="M18" s="26"/>
      <c r="N18" s="16"/>
    </row>
    <row r="19" spans="2:14" x14ac:dyDescent="0.25">
      <c r="B19" s="13"/>
      <c r="C19" s="28" t="s">
        <v>37</v>
      </c>
      <c r="E19" s="6">
        <f>E16*I9/100</f>
        <v>5.8499999999999996E-2</v>
      </c>
      <c r="F19" s="26" t="s">
        <v>1</v>
      </c>
      <c r="G19" s="15"/>
      <c r="H19" s="39" t="s">
        <v>12</v>
      </c>
      <c r="I19" s="1">
        <v>55</v>
      </c>
      <c r="J19" s="1">
        <v>54.5</v>
      </c>
      <c r="K19" s="1">
        <v>53</v>
      </c>
      <c r="L19" s="1" t="s">
        <v>3</v>
      </c>
      <c r="M19" s="26"/>
      <c r="N19" s="16"/>
    </row>
    <row r="20" spans="2:14" ht="15.75" thickBot="1" x14ac:dyDescent="0.3">
      <c r="B20" s="13"/>
      <c r="C20" s="28" t="s">
        <v>17</v>
      </c>
      <c r="E20" s="6">
        <f>E19-E18</f>
        <v>0.03</v>
      </c>
      <c r="F20" s="26" t="s">
        <v>1</v>
      </c>
      <c r="G20" s="15"/>
      <c r="H20" s="40" t="s">
        <v>13</v>
      </c>
      <c r="I20" s="30">
        <v>9.9700000000000006</v>
      </c>
      <c r="J20" s="30">
        <v>9.9700000000000006</v>
      </c>
      <c r="K20" s="30">
        <v>9.9700000000000006</v>
      </c>
      <c r="L20" s="30" t="s">
        <v>30</v>
      </c>
      <c r="M20" s="32"/>
      <c r="N20" s="16"/>
    </row>
    <row r="21" spans="2:14" x14ac:dyDescent="0.25">
      <c r="B21" s="13"/>
      <c r="C21" s="28" t="s">
        <v>6</v>
      </c>
      <c r="E21" s="2">
        <f>IF(H32=I32,E20*K18*K19/100*K20*E11/100*E12/100,IF(H32=I33,E20*I18*I19/100*I20*E11/100*E12/100,E20*J18*J19/100*J20*E11/100*E12/100))</f>
        <v>3.4399491000000002</v>
      </c>
      <c r="F21" s="26" t="s">
        <v>7</v>
      </c>
      <c r="G21" s="15"/>
      <c r="H21" s="15"/>
      <c r="I21" s="15"/>
      <c r="J21" s="15"/>
      <c r="K21" s="15"/>
      <c r="L21" s="15"/>
      <c r="M21" s="15"/>
      <c r="N21" s="16"/>
    </row>
    <row r="22" spans="2:14" x14ac:dyDescent="0.25">
      <c r="B22" s="13"/>
      <c r="C22" s="28" t="s">
        <v>9</v>
      </c>
      <c r="E22" s="1">
        <f>IF(D8="Plantasil",E9*0.75,E9*0.59)</f>
        <v>2.25</v>
      </c>
      <c r="F22" s="26" t="s">
        <v>7</v>
      </c>
      <c r="G22" s="15"/>
      <c r="H22" s="15"/>
      <c r="I22" s="15"/>
      <c r="J22" s="15"/>
      <c r="K22" s="15"/>
      <c r="L22" s="15"/>
      <c r="M22" s="15"/>
      <c r="N22" s="16"/>
    </row>
    <row r="23" spans="2:14" ht="19.5" thickBot="1" x14ac:dyDescent="0.35">
      <c r="B23" s="13"/>
      <c r="C23" s="33" t="s">
        <v>11</v>
      </c>
      <c r="D23" s="34"/>
      <c r="E23" s="35">
        <f>E21-E22</f>
        <v>1.1899491000000002</v>
      </c>
      <c r="F23" s="36" t="s">
        <v>7</v>
      </c>
      <c r="G23" s="15"/>
      <c r="H23" s="15"/>
      <c r="I23" s="15"/>
      <c r="J23" s="15"/>
      <c r="K23" s="15"/>
      <c r="L23" s="15"/>
      <c r="M23" s="15"/>
      <c r="N23" s="16"/>
    </row>
    <row r="24" spans="2:14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31" spans="2:14" ht="11.25" hidden="1" customHeight="1" x14ac:dyDescent="0.25">
      <c r="C31" s="7" t="s">
        <v>0</v>
      </c>
      <c r="D31" s="7" t="s">
        <v>2</v>
      </c>
      <c r="E31" s="7" t="s">
        <v>21</v>
      </c>
      <c r="F31" s="7" t="s">
        <v>19</v>
      </c>
      <c r="G31" s="7" t="s">
        <v>20</v>
      </c>
      <c r="H31" s="7" t="s">
        <v>24</v>
      </c>
    </row>
    <row r="32" spans="2:14" s="3" customFormat="1" ht="10.5" hidden="1" customHeight="1" x14ac:dyDescent="0.25">
      <c r="C32" s="3">
        <v>3</v>
      </c>
      <c r="D32" s="3">
        <v>25</v>
      </c>
      <c r="E32" s="3">
        <f>IF(D8="Proferm",2.8,3.8)</f>
        <v>3.8</v>
      </c>
      <c r="F32" s="3">
        <v>35</v>
      </c>
      <c r="G32" s="3">
        <v>100</v>
      </c>
      <c r="H32" s="8" t="s">
        <v>22</v>
      </c>
      <c r="I32" s="3" t="s">
        <v>22</v>
      </c>
    </row>
    <row r="33" spans="9:9" ht="15" hidden="1" customHeight="1" x14ac:dyDescent="0.25">
      <c r="I33" s="1" t="s">
        <v>23</v>
      </c>
    </row>
    <row r="34" spans="9:9" ht="15" hidden="1" customHeight="1" x14ac:dyDescent="0.25">
      <c r="I34" s="1" t="s">
        <v>41</v>
      </c>
    </row>
  </sheetData>
  <sheetProtection password="C192" sheet="1" objects="1" scenarios="1" selectLockedCells="1"/>
  <pageMargins left="0.25" right="0.25" top="0.75" bottom="0.75" header="0.3" footer="0.3"/>
  <pageSetup paperSize="9" scale="84" orientation="landscape" r:id="rId1"/>
  <ignoredErrors>
    <ignoredError sqref="E32" unlockedFormula="1"/>
  </ignoredErrors>
  <drawing r:id="rId2"/>
  <legacyDrawing r:id="rId3"/>
  <controls>
    <mc:AlternateContent xmlns:mc="http://schemas.openxmlformats.org/markup-compatibility/2006">
      <mc:Choice Requires="x14">
        <control shapeId="1036" r:id="rId4" name="ComboBox2">
          <controlPr defaultSize="0" autoLine="0" linkedCell="H32" listFillRange="I32:I34" r:id="rId5">
            <anchor moveWithCells="1">
              <from>
                <xdr:col>3</xdr:col>
                <xdr:colOff>28575</xdr:colOff>
                <xdr:row>6</xdr:row>
                <xdr:rowOff>0</xdr:rowOff>
              </from>
              <to>
                <xdr:col>3</xdr:col>
                <xdr:colOff>1571625</xdr:colOff>
                <xdr:row>7</xdr:row>
                <xdr:rowOff>9525</xdr:rowOff>
              </to>
            </anchor>
          </controlPr>
        </control>
      </mc:Choice>
      <mc:Fallback>
        <control shapeId="1036" r:id="rId4" name="ComboBox2"/>
      </mc:Fallback>
    </mc:AlternateContent>
    <mc:AlternateContent xmlns:mc="http://schemas.openxmlformats.org/markup-compatibility/2006">
      <mc:Choice Requires="x14">
        <control shapeId="1033" r:id="rId6" name="ScrollBar4">
          <controlPr defaultSize="0" autoLine="0" linkedCell="G32" r:id="rId7">
            <anchor moveWithCells="1">
              <from>
                <xdr:col>3</xdr:col>
                <xdr:colOff>38100</xdr:colOff>
                <xdr:row>11</xdr:row>
                <xdr:rowOff>28575</xdr:rowOff>
              </from>
              <to>
                <xdr:col>3</xdr:col>
                <xdr:colOff>1581150</xdr:colOff>
                <xdr:row>11</xdr:row>
                <xdr:rowOff>228600</xdr:rowOff>
              </to>
            </anchor>
          </controlPr>
        </control>
      </mc:Choice>
      <mc:Fallback>
        <control shapeId="1033" r:id="rId6" name="ScrollBar4"/>
      </mc:Fallback>
    </mc:AlternateContent>
    <mc:AlternateContent xmlns:mc="http://schemas.openxmlformats.org/markup-compatibility/2006">
      <mc:Choice Requires="x14">
        <control shapeId="1032" r:id="rId8" name="ScrollBar3">
          <controlPr defaultSize="0" autoLine="0" linkedCell="F32" r:id="rId9">
            <anchor moveWithCells="1">
              <from>
                <xdr:col>3</xdr:col>
                <xdr:colOff>47625</xdr:colOff>
                <xdr:row>10</xdr:row>
                <xdr:rowOff>28575</xdr:rowOff>
              </from>
              <to>
                <xdr:col>3</xdr:col>
                <xdr:colOff>1581150</xdr:colOff>
                <xdr:row>10</xdr:row>
                <xdr:rowOff>228600</xdr:rowOff>
              </to>
            </anchor>
          </controlPr>
        </control>
      </mc:Choice>
      <mc:Fallback>
        <control shapeId="1032" r:id="rId8" name="ScrollBar3"/>
      </mc:Fallback>
    </mc:AlternateContent>
    <mc:AlternateContent xmlns:mc="http://schemas.openxmlformats.org/markup-compatibility/2006">
      <mc:Choice Requires="x14">
        <control shapeId="1029" r:id="rId10" name="ScrollBar2">
          <controlPr autoLine="0" linkedCell="C32" r:id="rId9">
            <anchor moveWithCells="1">
              <from>
                <xdr:col>3</xdr:col>
                <xdr:colOff>57150</xdr:colOff>
                <xdr:row>8</xdr:row>
                <xdr:rowOff>47625</xdr:rowOff>
              </from>
              <to>
                <xdr:col>3</xdr:col>
                <xdr:colOff>1590675</xdr:colOff>
                <xdr:row>9</xdr:row>
                <xdr:rowOff>0</xdr:rowOff>
              </to>
            </anchor>
          </controlPr>
        </control>
      </mc:Choice>
      <mc:Fallback>
        <control shapeId="1029" r:id="rId10" name="ScrollBar2"/>
      </mc:Fallback>
    </mc:AlternateContent>
    <mc:AlternateContent xmlns:mc="http://schemas.openxmlformats.org/markup-compatibility/2006">
      <mc:Choice Requires="x14">
        <control shapeId="1028" r:id="rId11" name="ScrollBar1">
          <controlPr autoLine="0" linkedCell="D32" r:id="rId9">
            <anchor moveWithCells="1">
              <from>
                <xdr:col>3</xdr:col>
                <xdr:colOff>47625</xdr:colOff>
                <xdr:row>9</xdr:row>
                <xdr:rowOff>38100</xdr:rowOff>
              </from>
              <to>
                <xdr:col>3</xdr:col>
                <xdr:colOff>1581150</xdr:colOff>
                <xdr:row>9</xdr:row>
                <xdr:rowOff>238125</xdr:rowOff>
              </to>
            </anchor>
          </controlPr>
        </control>
      </mc:Choice>
      <mc:Fallback>
        <control shapeId="1028" r:id="rId11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AGRAVIS Raiffeisen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Nuebel</dc:creator>
  <cp:lastModifiedBy>Stefan Nuebel</cp:lastModifiedBy>
  <cp:lastPrinted>2014-07-03T13:23:30Z</cp:lastPrinted>
  <dcterms:created xsi:type="dcterms:W3CDTF">2014-06-30T06:54:03Z</dcterms:created>
  <dcterms:modified xsi:type="dcterms:W3CDTF">2014-07-17T10:54:57Z</dcterms:modified>
</cp:coreProperties>
</file>